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in.LAPTOP-9U3TIU9Q\Desktop\"/>
    </mc:Choice>
  </mc:AlternateContent>
  <xr:revisionPtr revIDLastSave="0" documentId="8_{5B385785-A97D-4CDF-B059-034C523F368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A14" i="2"/>
  <c r="A4" i="2"/>
  <c r="A12" i="2"/>
  <c r="A9" i="2"/>
  <c r="A11" i="2"/>
  <c r="D36" i="1"/>
  <c r="D21" i="1"/>
  <c r="D16" i="1"/>
  <c r="D18" i="1"/>
  <c r="D19" i="1"/>
  <c r="D22" i="1"/>
  <c r="D35" i="1"/>
  <c r="D6" i="1"/>
  <c r="A5" i="2"/>
  <c r="A6" i="2"/>
  <c r="D34" i="1"/>
  <c r="A15" i="2" l="1"/>
</calcChain>
</file>

<file path=xl/sharedStrings.xml><?xml version="1.0" encoding="utf-8"?>
<sst xmlns="http://schemas.openxmlformats.org/spreadsheetml/2006/main" count="136" uniqueCount="116">
  <si>
    <t>ISPLATITELJ SREDSTAVA: Osnovna škola Grigora Viteza</t>
  </si>
  <si>
    <t>NAZIV PRIMATELJA SREDSTAVA</t>
  </si>
  <si>
    <t>OIB PRIMATELJA SREDSTAVA</t>
  </si>
  <si>
    <t>SJEDIŠTE PRIMATELJA</t>
  </si>
  <si>
    <t>UKUPAN IZNOS ISPLATE</t>
  </si>
  <si>
    <t>VRSTA RASHODA/IZDATKA</t>
  </si>
  <si>
    <t>CIJANIZACIJA d.o.o.</t>
  </si>
  <si>
    <t>Grobnička ulica 30, Zagreb</t>
  </si>
  <si>
    <t>3234 Komunalne usluge</t>
  </si>
  <si>
    <t>Mar-Mir promet d.o.o.</t>
  </si>
  <si>
    <t>I.Ferenščica 71, Zagreb</t>
  </si>
  <si>
    <t>A1 Hrvatska d.o.o.</t>
  </si>
  <si>
    <t>Vrtni put 1, Zagreb</t>
  </si>
  <si>
    <t>3231 Usluge telefona, pošte i prijevoza</t>
  </si>
  <si>
    <t>PROFIL KLETT d.o.o.</t>
  </si>
  <si>
    <t>Petra Hektorovića 2, Zagreb</t>
  </si>
  <si>
    <t>Telemach d.o.o.</t>
  </si>
  <si>
    <t>Ulica Josipa Mahonića 1, Zagreb</t>
  </si>
  <si>
    <t>OPTIMUS LAB d.o.o.</t>
  </si>
  <si>
    <t>Buzovečka ulica 69, Zagreb</t>
  </si>
  <si>
    <t>3238 Računalne usluge</t>
  </si>
  <si>
    <t>DAMANHUR HRVATSKA CENTAR TALEJ</t>
  </si>
  <si>
    <t>Ulica Šandora Brešćenskoga 4, ZAGREB</t>
  </si>
  <si>
    <t>Štefanovec 132, Zagreb</t>
  </si>
  <si>
    <t>BON-TON d.o.o.</t>
  </si>
  <si>
    <t>Malomačka 7, Zagreb</t>
  </si>
  <si>
    <t>3221 Uredski materijal i ostali materijalni rashodi</t>
  </si>
  <si>
    <t>Božidara Magovca 31, Zagreb</t>
  </si>
  <si>
    <t>Obrt Maratonac VL . Mateo Patekar</t>
  </si>
  <si>
    <t>E-SUSTAVI d.o.o.</t>
  </si>
  <si>
    <t>Dinarski put 22, Zagreb</t>
  </si>
  <si>
    <t xml:space="preserve">3235 Zakupnine i najamnine </t>
  </si>
  <si>
    <t>PERINIĆ SISTEMI D.O.O.</t>
  </si>
  <si>
    <t>Vrhovec 28, Zagreb</t>
  </si>
  <si>
    <t>Hrastovička 7C, Zagreb</t>
  </si>
  <si>
    <t>Tehnoinvest Zagreb d.o.o.</t>
  </si>
  <si>
    <t xml:space="preserve">Klara Zagreb </t>
  </si>
  <si>
    <t>Utinjska 48, Zagreb</t>
  </si>
  <si>
    <t>3222 Materijal i sirovine</t>
  </si>
  <si>
    <t>Ledo plus d.o.o.</t>
  </si>
  <si>
    <t>Čavićeva 1a, Zagreb</t>
  </si>
  <si>
    <t>Hrvatska zajednica osnovnih škola Zagreb</t>
  </si>
  <si>
    <t>Trg Republike Hrvatske 4, Zagreb</t>
  </si>
  <si>
    <t xml:space="preserve"> 3294 Članarine i norme</t>
  </si>
  <si>
    <t xml:space="preserve">KD Vatroslava Lisinskog </t>
  </si>
  <si>
    <t>Trg Stjepana Radića 4, Zagreb</t>
  </si>
  <si>
    <t>Školska knjiga d.d.</t>
  </si>
  <si>
    <t>Masarykova 28, Zagreb</t>
  </si>
  <si>
    <t>IGO-MAT d.o.o.</t>
  </si>
  <si>
    <t>Otruševec 15a, Otruševec</t>
  </si>
  <si>
    <t>Agrodalm d.o.o.</t>
  </si>
  <si>
    <t>Blizno 13, Zagreb</t>
  </si>
  <si>
    <t>Naše Klasje d.o.o.</t>
  </si>
  <si>
    <t>Raška 35, Zagreb</t>
  </si>
  <si>
    <t>32222 Materijal i sirovine</t>
  </si>
  <si>
    <t>Osnovna škola Grigora Viteza</t>
  </si>
  <si>
    <t>KATEGORIJA I          MJESEC 2/24</t>
  </si>
  <si>
    <t>Isplatitelj sredstava: Osnovna škola Grigora Viteza, Zagreb</t>
  </si>
  <si>
    <t>Mjesec 2/24                                                 Kategorija 2</t>
  </si>
  <si>
    <t>UKUPAN IZNOS ZBIRNE ISPLATE</t>
  </si>
  <si>
    <t>3111 Plaće za redovan rad</t>
  </si>
  <si>
    <t>3132 Doprinosi za obvezno zdravstveno osiguranje</t>
  </si>
  <si>
    <t>3722 Prijevoz pratitelja</t>
  </si>
  <si>
    <t>Net-Mag d.o.o. Hrvoje Križ</t>
  </si>
  <si>
    <t>E.S.K. d.o.o.</t>
  </si>
  <si>
    <t>Benefit Systems d.o.o.</t>
  </si>
  <si>
    <t>Vjekoslava Heinzela 44, Zagreb</t>
  </si>
  <si>
    <t>3294 Članarine i norme</t>
  </si>
  <si>
    <t>Pakoštanska ulica 5, Zagreb</t>
  </si>
  <si>
    <t>3431 Bankarske usluge i usluge platmog prometa</t>
  </si>
  <si>
    <t>Erste &amp; Steiermarkische Bank d.d.</t>
  </si>
  <si>
    <t>Jadranski trg 3A, Rijeka</t>
  </si>
  <si>
    <t>Vrapčanska ulica 232, Zagreb</t>
  </si>
  <si>
    <t>GEN-COMMERCE d.o.o.</t>
  </si>
  <si>
    <t>Narodne Novine d.d.</t>
  </si>
  <si>
    <t>Savski gaj XIII. 6, Zagreb</t>
  </si>
  <si>
    <t>Offertissima d.o.o.</t>
  </si>
  <si>
    <t>Dr. Franje Tuđmana 33, Novaki</t>
  </si>
  <si>
    <t>Lastovska ulica 17, Zagreb</t>
  </si>
  <si>
    <t>Optiprint Adria d.o.o.</t>
  </si>
  <si>
    <t>Međimurska ulica 6, Varaždin</t>
  </si>
  <si>
    <t>Vindija d.d.</t>
  </si>
  <si>
    <t>3239 Ostale usluge</t>
  </si>
  <si>
    <t>Horvaćanska ceta 9, Zagreb</t>
  </si>
  <si>
    <t>Vodoopskrba i odvodnja d.o.o</t>
  </si>
  <si>
    <t>Ulica Frana Folnegovića 1, Zagreb</t>
  </si>
  <si>
    <t>Studentski centar Zagreb</t>
  </si>
  <si>
    <t>Savska cesta 25, Zagreb</t>
  </si>
  <si>
    <t>3237 Intelektualne i osobne usluge</t>
  </si>
  <si>
    <t>Odvjetnički ured Dražen Lončar</t>
  </si>
  <si>
    <t>Mažuranićev trg 7, Zagreb</t>
  </si>
  <si>
    <t>Ekupi d.o.o.</t>
  </si>
  <si>
    <t>Buzinski prilaz 10, Zagreb</t>
  </si>
  <si>
    <t>Dubrovnik Sun d.o.o.</t>
  </si>
  <si>
    <t>Bokeljska 26, Dubrovnik</t>
  </si>
  <si>
    <t>06135698286</t>
  </si>
  <si>
    <t>007179054100</t>
  </si>
  <si>
    <r>
      <rPr>
        <sz val="11"/>
        <color theme="1"/>
        <rFont val="Calibri"/>
        <family val="2"/>
        <scheme val="minor"/>
      </rPr>
      <t>CIBO-COPY,  Obrt za printanje, umnožavanje,
 fotokopiranje, tisak i uvez , vl. Alan Madžarac</t>
    </r>
  </si>
  <si>
    <t>GDPR</t>
  </si>
  <si>
    <t>3299 Ostali nespomenuti rashodi poslovanja</t>
  </si>
  <si>
    <t>3237 Intelektualne i ostale usluge</t>
  </si>
  <si>
    <t xml:space="preserve">3224 Materijali i dijelovi za tekuće i investicijsko održavanje </t>
  </si>
  <si>
    <t>3235 Zakupnine i najamnine</t>
  </si>
  <si>
    <t xml:space="preserve">3221 Uredski materijal i ostali materijalni rashodi </t>
  </si>
  <si>
    <t>1291 Plaćanje po  ponudi</t>
  </si>
  <si>
    <t>4241 Knjige</t>
  </si>
  <si>
    <t>3722 Naknade građanima i kućanstvima u naravi</t>
  </si>
  <si>
    <t>3213 Stručno usavršavanje</t>
  </si>
  <si>
    <t>1,196,60</t>
  </si>
  <si>
    <t>2312 Obveze za naknade plaće-neto</t>
  </si>
  <si>
    <t>3121 Materijalna prava</t>
  </si>
  <si>
    <t>3113 Plaće za prekovremeni rad</t>
  </si>
  <si>
    <t>3114 Posebni uvjeti</t>
  </si>
  <si>
    <t>UKUPNO</t>
  </si>
  <si>
    <t>3212 Naknade za prijevoz , za rad na terenu i odvojen život</t>
  </si>
  <si>
    <t>3295 Pristrojbe i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</si>
</sst>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7">
    <xf numFmtId="0" fontId="0" fillId="0" borderId="0" xfId="0"/>
    <xf numFmtId="0" fontId="3" fillId="2" borderId="1" xfId="1" applyBorder="1"/>
    <xf numFmtId="0" fontId="3" fillId="2" borderId="2" xfId="1" applyBorder="1"/>
    <xf numFmtId="0" fontId="2" fillId="2" borderId="2" xfId="1" applyFont="1" applyBorder="1"/>
    <xf numFmtId="2" fontId="0" fillId="0" borderId="0" xfId="0" applyNumberFormat="1"/>
    <xf numFmtId="0" fontId="1" fillId="0" borderId="0" xfId="0" applyFont="1"/>
    <xf numFmtId="0" fontId="0" fillId="0" borderId="3" xfId="0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2" fontId="5" fillId="0" borderId="0" xfId="0" applyNumberFormat="1" applyFont="1"/>
    <xf numFmtId="0" fontId="5" fillId="0" borderId="0" xfId="0" applyFont="1"/>
  </cellXfs>
  <cellStyles count="2">
    <cellStyle name="20% - Isticanje1" xfId="1" builtinId="3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7652DE-DBBB-4248-86E1-0C650BADE617}" name="Tablica1" displayName="Tablica1" ref="A4:E41" totalsRowShown="0">
  <autoFilter ref="A4:E41" xr:uid="{E27652DE-DBBB-4248-86E1-0C650BADE617}"/>
  <sortState xmlns:xlrd2="http://schemas.microsoft.com/office/spreadsheetml/2017/richdata2" ref="A5:E36">
    <sortCondition ref="A5:A36"/>
  </sortState>
  <tableColumns count="5">
    <tableColumn id="1" xr3:uid="{DF928D6B-1B94-4CAE-A565-653076135A6B}" name="NAZIV PRIMATELJA SREDSTAVA"/>
    <tableColumn id="2" xr3:uid="{F2E4CB61-D223-405D-BFDA-0B3CE778FF64}" name="OIB PRIMATELJA SREDSTAVA"/>
    <tableColumn id="3" xr3:uid="{AF86380F-90A9-4311-B806-DD97FB7DC7F3}" name="SJEDIŠTE PRIMATELJA"/>
    <tableColumn id="4" xr3:uid="{633A870F-4CB5-48DA-9DAD-AD6013568178}" name="UKUPAN IZNOS ISPLATE"/>
    <tableColumn id="5" xr3:uid="{31FB1DCE-5AA3-4E18-8FF9-AC393D85F125}" name="VRSTA RASHODA/IZDATK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60B1D4-8304-4B4A-84AE-257AEF00D225}" name="Tablica2" displayName="Tablica2" ref="A3:B15" totalsRowCount="1">
  <autoFilter ref="A3:B14" xr:uid="{4360B1D4-8304-4B4A-84AE-257AEF00D225}"/>
  <tableColumns count="2">
    <tableColumn id="1" xr3:uid="{A036F573-6321-477C-9CD9-2A8C7C18864F}" name="UKUPAN IZNOS ZBIRNE ISPLATE" totalsRowFunction="sum"/>
    <tableColumn id="2" xr3:uid="{8E059294-5CCF-43C3-A982-897515B2BBCB}" name="VRSTA RASHODA/IZDATKA" totalsRowLabel="UKUPN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workbookViewId="0">
      <selection activeCell="A5" sqref="A5"/>
    </sheetView>
  </sheetViews>
  <sheetFormatPr defaultRowHeight="14.5" x14ac:dyDescent="0.35"/>
  <cols>
    <col min="1" max="1" width="38.81640625" customWidth="1"/>
    <col min="2" max="2" width="30.1796875" customWidth="1"/>
    <col min="3" max="3" width="33" customWidth="1"/>
    <col min="4" max="4" width="23.90625" customWidth="1"/>
    <col min="5" max="5" width="58.54296875" customWidth="1"/>
    <col min="6" max="7" width="8.81640625" customWidth="1"/>
  </cols>
  <sheetData>
    <row r="1" spans="1:5" ht="15" thickBot="1" x14ac:dyDescent="0.4">
      <c r="A1" s="1" t="s">
        <v>0</v>
      </c>
      <c r="B1" s="2"/>
      <c r="C1" s="3" t="s">
        <v>55</v>
      </c>
      <c r="D1" s="2"/>
      <c r="E1" s="3" t="s">
        <v>56</v>
      </c>
    </row>
    <row r="4" spans="1:5" x14ac:dyDescent="0.35">
      <c r="A4" t="s">
        <v>1</v>
      </c>
      <c r="B4" t="s">
        <v>2</v>
      </c>
      <c r="C4" t="s">
        <v>3</v>
      </c>
      <c r="D4" t="s">
        <v>4</v>
      </c>
      <c r="E4" t="s">
        <v>5</v>
      </c>
    </row>
    <row r="5" spans="1:5" x14ac:dyDescent="0.35">
      <c r="A5" t="s">
        <v>11</v>
      </c>
      <c r="B5" s="9">
        <v>29524210204</v>
      </c>
      <c r="C5" t="s">
        <v>12</v>
      </c>
      <c r="D5" s="4">
        <v>16.559999999999999</v>
      </c>
      <c r="E5" t="s">
        <v>13</v>
      </c>
    </row>
    <row r="6" spans="1:5" x14ac:dyDescent="0.35">
      <c r="A6" t="s">
        <v>50</v>
      </c>
      <c r="B6" s="9">
        <v>80649374262</v>
      </c>
      <c r="C6" t="s">
        <v>51</v>
      </c>
      <c r="D6" s="4">
        <f>1052.39+439.7+597.28</f>
        <v>2089.37</v>
      </c>
      <c r="E6" t="s">
        <v>38</v>
      </c>
    </row>
    <row r="7" spans="1:5" x14ac:dyDescent="0.35">
      <c r="A7" t="s">
        <v>65</v>
      </c>
      <c r="B7" s="9">
        <v>57845277445</v>
      </c>
      <c r="C7" t="s">
        <v>66</v>
      </c>
      <c r="D7" s="4">
        <v>95.75</v>
      </c>
      <c r="E7" t="s">
        <v>67</v>
      </c>
    </row>
    <row r="8" spans="1:5" x14ac:dyDescent="0.35">
      <c r="A8" t="s">
        <v>24</v>
      </c>
      <c r="B8" s="9">
        <v>52931027628</v>
      </c>
      <c r="C8" t="s">
        <v>25</v>
      </c>
      <c r="D8" s="4">
        <v>1288.5</v>
      </c>
      <c r="E8" t="s">
        <v>26</v>
      </c>
    </row>
    <row r="9" spans="1:5" x14ac:dyDescent="0.35">
      <c r="A9" t="s">
        <v>6</v>
      </c>
      <c r="B9" s="9">
        <v>59646425366</v>
      </c>
      <c r="C9" t="s">
        <v>7</v>
      </c>
      <c r="D9" s="4">
        <v>305.26</v>
      </c>
      <c r="E9" t="s">
        <v>8</v>
      </c>
    </row>
    <row r="10" spans="1:5" x14ac:dyDescent="0.35">
      <c r="A10" t="s">
        <v>21</v>
      </c>
      <c r="B10" s="9">
        <v>26153171075</v>
      </c>
      <c r="C10" t="s">
        <v>22</v>
      </c>
      <c r="D10" s="4">
        <v>50</v>
      </c>
      <c r="E10" t="s">
        <v>99</v>
      </c>
    </row>
    <row r="11" spans="1:5" x14ac:dyDescent="0.35">
      <c r="A11" t="s">
        <v>64</v>
      </c>
      <c r="B11" s="10" t="s">
        <v>95</v>
      </c>
      <c r="C11" t="s">
        <v>68</v>
      </c>
      <c r="D11" s="4">
        <v>100</v>
      </c>
      <c r="E11" s="5" t="s">
        <v>100</v>
      </c>
    </row>
    <row r="12" spans="1:5" x14ac:dyDescent="0.35">
      <c r="A12" s="6" t="s">
        <v>70</v>
      </c>
      <c r="B12" s="9">
        <v>23057039320</v>
      </c>
      <c r="C12" t="s">
        <v>71</v>
      </c>
      <c r="D12" s="4">
        <v>53.65</v>
      </c>
      <c r="E12" t="s">
        <v>69</v>
      </c>
    </row>
    <row r="13" spans="1:5" x14ac:dyDescent="0.35">
      <c r="A13" t="s">
        <v>29</v>
      </c>
      <c r="B13" s="9">
        <v>23773266371</v>
      </c>
      <c r="C13" t="s">
        <v>30</v>
      </c>
      <c r="D13" s="4">
        <v>165.9</v>
      </c>
      <c r="E13" t="s">
        <v>31</v>
      </c>
    </row>
    <row r="14" spans="1:5" x14ac:dyDescent="0.35">
      <c r="A14" t="s">
        <v>73</v>
      </c>
      <c r="B14" s="9">
        <v>61761797220</v>
      </c>
      <c r="C14" t="s">
        <v>72</v>
      </c>
      <c r="D14" s="4">
        <v>11.89</v>
      </c>
      <c r="E14" t="s">
        <v>101</v>
      </c>
    </row>
    <row r="15" spans="1:5" x14ac:dyDescent="0.35">
      <c r="A15" t="s">
        <v>41</v>
      </c>
      <c r="B15" s="9">
        <v>78661516143</v>
      </c>
      <c r="C15" t="s">
        <v>42</v>
      </c>
      <c r="D15" s="4">
        <v>55</v>
      </c>
      <c r="E15" t="s">
        <v>43</v>
      </c>
    </row>
    <row r="16" spans="1:5" x14ac:dyDescent="0.35">
      <c r="A16" t="s">
        <v>48</v>
      </c>
      <c r="B16" s="9">
        <v>55662000497</v>
      </c>
      <c r="C16" t="s">
        <v>49</v>
      </c>
      <c r="D16" s="4">
        <f>77.33+149.63+151.2+196.56+179.55+181.44</f>
        <v>935.71</v>
      </c>
      <c r="E16" t="s">
        <v>38</v>
      </c>
    </row>
    <row r="17" spans="1:5" x14ac:dyDescent="0.35">
      <c r="A17" t="s">
        <v>44</v>
      </c>
      <c r="B17" s="9">
        <v>54493774760</v>
      </c>
      <c r="C17" t="s">
        <v>45</v>
      </c>
      <c r="D17" s="4">
        <v>1875</v>
      </c>
      <c r="E17" t="s">
        <v>102</v>
      </c>
    </row>
    <row r="18" spans="1:5" x14ac:dyDescent="0.35">
      <c r="A18" t="s">
        <v>36</v>
      </c>
      <c r="B18" s="9">
        <v>76842508189</v>
      </c>
      <c r="C18" t="s">
        <v>37</v>
      </c>
      <c r="D18" s="4">
        <f>44.05+264.15+89.7+124.45+43.09+278.82+89.38+103.29+18.6+121.9</f>
        <v>1177.43</v>
      </c>
      <c r="E18" t="s">
        <v>38</v>
      </c>
    </row>
    <row r="19" spans="1:5" x14ac:dyDescent="0.35">
      <c r="A19" t="s">
        <v>39</v>
      </c>
      <c r="B19" s="10" t="s">
        <v>96</v>
      </c>
      <c r="C19" t="s">
        <v>40</v>
      </c>
      <c r="D19" s="4">
        <f>683.93+71.38</f>
        <v>755.31</v>
      </c>
      <c r="E19" t="s">
        <v>38</v>
      </c>
    </row>
    <row r="20" spans="1:5" x14ac:dyDescent="0.35">
      <c r="A20" t="s">
        <v>9</v>
      </c>
      <c r="B20" s="9">
        <v>90591998649</v>
      </c>
      <c r="C20" t="s">
        <v>10</v>
      </c>
      <c r="D20" s="4">
        <v>170.7</v>
      </c>
      <c r="E20" t="s">
        <v>101</v>
      </c>
    </row>
    <row r="21" spans="1:5" x14ac:dyDescent="0.35">
      <c r="A21" t="s">
        <v>74</v>
      </c>
      <c r="B21" s="9">
        <v>64546066176</v>
      </c>
      <c r="C21" t="s">
        <v>75</v>
      </c>
      <c r="D21" s="4">
        <f>18.45+94.28</f>
        <v>112.73</v>
      </c>
      <c r="E21" t="s">
        <v>26</v>
      </c>
    </row>
    <row r="22" spans="1:5" x14ac:dyDescent="0.35">
      <c r="A22" t="s">
        <v>52</v>
      </c>
      <c r="B22" s="9">
        <v>62858712399</v>
      </c>
      <c r="C22" t="s">
        <v>53</v>
      </c>
      <c r="D22" s="4">
        <f>59.74+174.38</f>
        <v>234.12</v>
      </c>
      <c r="E22" t="s">
        <v>54</v>
      </c>
    </row>
    <row r="23" spans="1:5" x14ac:dyDescent="0.35">
      <c r="A23" s="7" t="s">
        <v>63</v>
      </c>
      <c r="B23" s="9">
        <v>21173008888</v>
      </c>
      <c r="C23" t="s">
        <v>23</v>
      </c>
      <c r="D23" s="4">
        <v>55</v>
      </c>
      <c r="E23" t="s">
        <v>20</v>
      </c>
    </row>
    <row r="24" spans="1:5" ht="35.4" customHeight="1" x14ac:dyDescent="0.35">
      <c r="A24" s="8" t="s">
        <v>97</v>
      </c>
      <c r="B24" s="11" t="s">
        <v>98</v>
      </c>
      <c r="C24" t="s">
        <v>83</v>
      </c>
      <c r="D24" s="4">
        <v>258.75</v>
      </c>
      <c r="E24" t="s">
        <v>82</v>
      </c>
    </row>
    <row r="25" spans="1:5" x14ac:dyDescent="0.35">
      <c r="A25" t="s">
        <v>28</v>
      </c>
      <c r="B25" s="9">
        <v>15901405290</v>
      </c>
      <c r="C25" t="s">
        <v>27</v>
      </c>
      <c r="D25" s="4">
        <v>220.39</v>
      </c>
      <c r="E25" t="s">
        <v>82</v>
      </c>
    </row>
    <row r="26" spans="1:5" x14ac:dyDescent="0.35">
      <c r="A26" t="s">
        <v>76</v>
      </c>
      <c r="B26" s="12">
        <v>643859701</v>
      </c>
      <c r="C26" t="s">
        <v>77</v>
      </c>
      <c r="D26" s="4">
        <v>85.95</v>
      </c>
      <c r="E26" t="s">
        <v>26</v>
      </c>
    </row>
    <row r="27" spans="1:5" x14ac:dyDescent="0.35">
      <c r="A27" t="s">
        <v>18</v>
      </c>
      <c r="B27" s="9">
        <v>71981294715</v>
      </c>
      <c r="C27" t="s">
        <v>19</v>
      </c>
      <c r="D27" s="4">
        <v>168.75</v>
      </c>
      <c r="E27" t="s">
        <v>20</v>
      </c>
    </row>
    <row r="28" spans="1:5" x14ac:dyDescent="0.35">
      <c r="A28" t="s">
        <v>79</v>
      </c>
      <c r="B28" s="9">
        <v>14469787133</v>
      </c>
      <c r="C28" t="s">
        <v>78</v>
      </c>
      <c r="D28" s="4">
        <v>132.72999999999999</v>
      </c>
      <c r="E28" t="s">
        <v>102</v>
      </c>
    </row>
    <row r="29" spans="1:5" x14ac:dyDescent="0.35">
      <c r="A29" t="s">
        <v>32</v>
      </c>
      <c r="B29" s="9">
        <v>38880270076</v>
      </c>
      <c r="C29" t="s">
        <v>33</v>
      </c>
      <c r="D29" s="4">
        <v>1825</v>
      </c>
      <c r="E29" t="s">
        <v>31</v>
      </c>
    </row>
    <row r="30" spans="1:5" x14ac:dyDescent="0.35">
      <c r="A30" t="s">
        <v>14</v>
      </c>
      <c r="B30" s="9">
        <v>95803232921</v>
      </c>
      <c r="C30" t="s">
        <v>15</v>
      </c>
      <c r="D30" s="4">
        <v>45.72</v>
      </c>
      <c r="E30" t="s">
        <v>105</v>
      </c>
    </row>
    <row r="31" spans="1:5" x14ac:dyDescent="0.35">
      <c r="B31" s="9"/>
      <c r="D31" s="4">
        <v>18.28</v>
      </c>
      <c r="E31" t="s">
        <v>106</v>
      </c>
    </row>
    <row r="32" spans="1:5" x14ac:dyDescent="0.35">
      <c r="A32" t="s">
        <v>46</v>
      </c>
      <c r="B32" s="9">
        <v>38967655335</v>
      </c>
      <c r="C32" t="s">
        <v>47</v>
      </c>
      <c r="D32" s="4">
        <v>61.64</v>
      </c>
      <c r="E32" t="s">
        <v>106</v>
      </c>
    </row>
    <row r="33" spans="1:5" x14ac:dyDescent="0.35">
      <c r="A33" t="s">
        <v>35</v>
      </c>
      <c r="B33" s="9">
        <v>90487555284</v>
      </c>
      <c r="C33" t="s">
        <v>34</v>
      </c>
      <c r="D33" s="4">
        <v>257.81</v>
      </c>
      <c r="E33" t="s">
        <v>103</v>
      </c>
    </row>
    <row r="34" spans="1:5" x14ac:dyDescent="0.35">
      <c r="A34" t="s">
        <v>16</v>
      </c>
      <c r="B34" s="9">
        <v>70133616033</v>
      </c>
      <c r="C34" t="s">
        <v>17</v>
      </c>
      <c r="D34" s="4">
        <f>24.1+44.79</f>
        <v>68.89</v>
      </c>
      <c r="E34" t="s">
        <v>13</v>
      </c>
    </row>
    <row r="35" spans="1:5" x14ac:dyDescent="0.35">
      <c r="A35" t="s">
        <v>81</v>
      </c>
      <c r="B35" s="9">
        <v>44138062462</v>
      </c>
      <c r="C35" t="s">
        <v>80</v>
      </c>
      <c r="D35" s="4">
        <f>169.06+99.5+1006.7+326.22+407.98</f>
        <v>2009.46</v>
      </c>
      <c r="E35" t="s">
        <v>38</v>
      </c>
    </row>
    <row r="36" spans="1:5" x14ac:dyDescent="0.35">
      <c r="A36" t="s">
        <v>84</v>
      </c>
      <c r="B36" s="9">
        <v>83426546499</v>
      </c>
      <c r="C36" t="s">
        <v>85</v>
      </c>
      <c r="D36" s="4">
        <f>470.39</f>
        <v>470.39</v>
      </c>
      <c r="E36" t="s">
        <v>8</v>
      </c>
    </row>
    <row r="37" spans="1:5" x14ac:dyDescent="0.35">
      <c r="A37" t="s">
        <v>86</v>
      </c>
      <c r="B37" s="9">
        <v>22597784145</v>
      </c>
      <c r="C37" t="s">
        <v>87</v>
      </c>
      <c r="D37">
        <v>472.79</v>
      </c>
      <c r="E37" t="s">
        <v>88</v>
      </c>
    </row>
    <row r="38" spans="1:5" x14ac:dyDescent="0.35">
      <c r="A38" t="s">
        <v>89</v>
      </c>
      <c r="B38" s="9" t="s">
        <v>98</v>
      </c>
      <c r="C38" t="s">
        <v>90</v>
      </c>
      <c r="D38" s="4">
        <v>250</v>
      </c>
      <c r="E38" t="s">
        <v>88</v>
      </c>
    </row>
    <row r="39" spans="1:5" x14ac:dyDescent="0.35">
      <c r="A39" t="s">
        <v>91</v>
      </c>
      <c r="B39" s="9">
        <v>67567085531</v>
      </c>
      <c r="C39" t="s">
        <v>92</v>
      </c>
      <c r="D39">
        <v>36.94</v>
      </c>
      <c r="E39" t="s">
        <v>104</v>
      </c>
    </row>
    <row r="40" spans="1:5" x14ac:dyDescent="0.35">
      <c r="A40" t="s">
        <v>93</v>
      </c>
      <c r="B40" s="9">
        <v>60174672203</v>
      </c>
      <c r="C40" t="s">
        <v>94</v>
      </c>
      <c r="D40">
        <v>304.5</v>
      </c>
      <c r="E40" t="s">
        <v>104</v>
      </c>
    </row>
    <row r="41" spans="1:5" x14ac:dyDescent="0.35">
      <c r="B41" s="9"/>
      <c r="D41" s="15">
        <f>SUBTOTAL(109,D5:D40)</f>
        <v>16235.87</v>
      </c>
      <c r="E41" s="16" t="s">
        <v>113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scale="6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BA732-2B08-4314-AA89-E2BA7A6166C8}">
  <dimension ref="A1:B15"/>
  <sheetViews>
    <sheetView workbookViewId="0">
      <selection activeCell="A9" sqref="A9"/>
    </sheetView>
  </sheetViews>
  <sheetFormatPr defaultRowHeight="14.5" x14ac:dyDescent="0.35"/>
  <cols>
    <col min="1" max="1" width="51.08984375" customWidth="1"/>
    <col min="2" max="2" width="55.6328125" customWidth="1"/>
  </cols>
  <sheetData>
    <row r="1" spans="1:2" x14ac:dyDescent="0.35">
      <c r="A1" t="s">
        <v>57</v>
      </c>
      <c r="B1" t="s">
        <v>58</v>
      </c>
    </row>
    <row r="3" spans="1:2" x14ac:dyDescent="0.35">
      <c r="A3" s="13" t="s">
        <v>59</v>
      </c>
      <c r="B3" t="s">
        <v>5</v>
      </c>
    </row>
    <row r="4" spans="1:2" x14ac:dyDescent="0.35">
      <c r="A4" s="13">
        <f>166102.18-3090.02-3141.89-400.62--25.79-4268.5</f>
        <v>155226.94</v>
      </c>
      <c r="B4" t="s">
        <v>60</v>
      </c>
    </row>
    <row r="5" spans="1:2" x14ac:dyDescent="0.35">
      <c r="A5" s="13">
        <f>1049.95+1274.11+1865.55+52.03+26.86</f>
        <v>4268.4999999999991</v>
      </c>
      <c r="B5" t="s">
        <v>61</v>
      </c>
    </row>
    <row r="6" spans="1:2" x14ac:dyDescent="0.35">
      <c r="A6" s="13">
        <f>30.12+91+30.12+30.12+21.76+53.86+30.12+30.12+25.1+30.12+8.37+30.12+30.12+30.12+30.12+30.12+30.12+30.12+30.12+30.12+13.39</f>
        <v>665.28000000000009</v>
      </c>
      <c r="B6" t="s">
        <v>62</v>
      </c>
    </row>
    <row r="7" spans="1:2" x14ac:dyDescent="0.35">
      <c r="A7" s="13" t="s">
        <v>108</v>
      </c>
      <c r="B7" t="s">
        <v>107</v>
      </c>
    </row>
    <row r="8" spans="1:2" x14ac:dyDescent="0.35">
      <c r="A8" s="13">
        <v>25.79</v>
      </c>
      <c r="B8" t="s">
        <v>109</v>
      </c>
    </row>
    <row r="9" spans="1:2" x14ac:dyDescent="0.35">
      <c r="A9" s="13">
        <f>876.22+504</f>
        <v>1380.22</v>
      </c>
      <c r="B9" t="s">
        <v>115</v>
      </c>
    </row>
    <row r="10" spans="1:2" x14ac:dyDescent="0.35">
      <c r="A10" s="14">
        <v>1560.44</v>
      </c>
      <c r="B10" t="s">
        <v>110</v>
      </c>
    </row>
    <row r="11" spans="1:2" x14ac:dyDescent="0.35">
      <c r="A11" s="13">
        <f>436.63+502.82+873.19+1005.54+203.88+67.96</f>
        <v>3090.0200000000004</v>
      </c>
      <c r="B11" t="s">
        <v>111</v>
      </c>
    </row>
    <row r="12" spans="1:2" x14ac:dyDescent="0.35">
      <c r="A12" s="13">
        <f>51.88+188.47+40.63+2167.05+693.86</f>
        <v>3141.8900000000003</v>
      </c>
      <c r="B12" t="s">
        <v>112</v>
      </c>
    </row>
    <row r="13" spans="1:2" x14ac:dyDescent="0.35">
      <c r="A13" s="13">
        <v>360</v>
      </c>
      <c r="B13" t="s">
        <v>38</v>
      </c>
    </row>
    <row r="14" spans="1:2" x14ac:dyDescent="0.35">
      <c r="A14">
        <f>400.62+1007.79+2113.16+448.08+192.45</f>
        <v>4162.0999999999995</v>
      </c>
      <c r="B14" t="s">
        <v>114</v>
      </c>
    </row>
    <row r="15" spans="1:2" x14ac:dyDescent="0.35">
      <c r="A15">
        <f>SUBTOTAL(109,Tablica2[UKUPAN IZNOS ZBIRNE ISPLATE])</f>
        <v>173881.18000000002</v>
      </c>
      <c r="B15" t="s">
        <v>113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Mato Šipuš</cp:lastModifiedBy>
  <cp:lastPrinted>2024-03-11T08:02:35Z</cp:lastPrinted>
  <dcterms:created xsi:type="dcterms:W3CDTF">2015-06-05T18:19:34Z</dcterms:created>
  <dcterms:modified xsi:type="dcterms:W3CDTF">2024-03-18T08:09:00Z</dcterms:modified>
</cp:coreProperties>
</file>