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kola2\OneDrive - CARNET\Desktop\"/>
    </mc:Choice>
  </mc:AlternateContent>
  <xr:revisionPtr revIDLastSave="0" documentId="13_ncr:1_{0797C15E-96B0-4C31-BE0C-B4C1225829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A11" i="2"/>
  <c r="A6" i="2"/>
  <c r="A5" i="2"/>
  <c r="D23" i="1"/>
  <c r="D28" i="1"/>
  <c r="D5" i="1"/>
  <c r="D18" i="1"/>
  <c r="D16" i="1"/>
  <c r="D7" i="1"/>
  <c r="A9" i="2"/>
  <c r="D29" i="1" l="1"/>
  <c r="A12" i="2"/>
</calcChain>
</file>

<file path=xl/sharedStrings.xml><?xml version="1.0" encoding="utf-8"?>
<sst xmlns="http://schemas.openxmlformats.org/spreadsheetml/2006/main" count="93" uniqueCount="57">
  <si>
    <t>ISPLATITELJ SREDSTAVA: Osnovna škola Grigora Viteza</t>
  </si>
  <si>
    <t>NAZIV PRIMATELJA SREDSTAVA</t>
  </si>
  <si>
    <t>OIB PRIMATELJA SREDSTAVA</t>
  </si>
  <si>
    <t>SJEDIŠTE PRIMATELJA</t>
  </si>
  <si>
    <t>UKUPAN IZNOS ISPLATE</t>
  </si>
  <si>
    <t>VRSTA RASHODA/IZDATKA</t>
  </si>
  <si>
    <t>3221 Uredski materijal i ostali materijalni rashodi</t>
  </si>
  <si>
    <t>3222 Materijal i sirovine</t>
  </si>
  <si>
    <t>Isplatitelj sredstava: Osnovna škola Grigora Viteza, Zagreb</t>
  </si>
  <si>
    <t>UKUPAN IZNOS ZBIRNE ISPLATE</t>
  </si>
  <si>
    <t>3111 Plaće za redovan rad</t>
  </si>
  <si>
    <t>3132 Doprinosi za obvezno zdravstveno osiguranje</t>
  </si>
  <si>
    <t>Erste &amp; Steiermarkische Bank d.d.</t>
  </si>
  <si>
    <t>2312 Obveze za naknade plaće-neto</t>
  </si>
  <si>
    <t>3113 Plaće za prekovremeni rad</t>
  </si>
  <si>
    <t>UKUPNO</t>
  </si>
  <si>
    <t>3212 Naknade za prijevoz , za rad na terenu i odvojen život</t>
  </si>
  <si>
    <t>3431 Bankarske usluge i usluge platnog prometa</t>
  </si>
  <si>
    <t>3722 Prijevoz pratitelja roditelji</t>
  </si>
  <si>
    <t>3211 Službena putovanja</t>
  </si>
  <si>
    <t>3114 Plaće za posebne uvjete rada</t>
  </si>
  <si>
    <t>Mar Mir d.o.o.</t>
  </si>
  <si>
    <t>3224 Materijal za tekuće i investicijsko održavanje</t>
  </si>
  <si>
    <t>EUROCOM D.O.O.</t>
  </si>
  <si>
    <t>Zagreb</t>
  </si>
  <si>
    <t>Sesvete</t>
  </si>
  <si>
    <t>Muller Trgovina Zagreb</t>
  </si>
  <si>
    <t>3232 Usluge tekućeg i investicijskog održavanja</t>
  </si>
  <si>
    <t>3237 Intelektualne i osobne usluge</t>
  </si>
  <si>
    <t>3299 Ostali nespomenuti rashodi poslovanja</t>
  </si>
  <si>
    <t>3213 Stručno usavršavanje zaposlenika</t>
  </si>
  <si>
    <t>Dubrovnik Sun d.o.o.</t>
  </si>
  <si>
    <t>Mikronis</t>
  </si>
  <si>
    <t xml:space="preserve">Europass Academy Barcelona </t>
  </si>
  <si>
    <t>LIDO HOTEL KATERINI</t>
  </si>
  <si>
    <t xml:space="preserve">ŠOK Obrt za računovodstvo </t>
  </si>
  <si>
    <t>HRVATSKI PEDAGOŠKO-KNJIŽEVNI ZBOR ZAGREB</t>
  </si>
  <si>
    <t>Offertisima d.o.o.</t>
  </si>
  <si>
    <t>2321 Naknade toškova zaposlenima</t>
  </si>
  <si>
    <t xml:space="preserve">Pelagus trade </t>
  </si>
  <si>
    <t xml:space="preserve">Entrio </t>
  </si>
  <si>
    <t xml:space="preserve">Creadiso </t>
  </si>
  <si>
    <t>Prehrana</t>
  </si>
  <si>
    <t>Cvjećarna-obrt za trgovinu</t>
  </si>
  <si>
    <t>Šviga d.o.o.</t>
  </si>
  <si>
    <t>Zaprešić</t>
  </si>
  <si>
    <t>Željezarija Jole</t>
  </si>
  <si>
    <t>Sigma plus d.o.o.</t>
  </si>
  <si>
    <t>Iverpan d.o.o.</t>
  </si>
  <si>
    <t>Bauhaus</t>
  </si>
  <si>
    <t>Osor-promet</t>
  </si>
  <si>
    <t xml:space="preserve">Dechatlon </t>
  </si>
  <si>
    <t>KATEGORIJA I          MJESEC veljača/25</t>
  </si>
  <si>
    <t>Mjesec 2/2025                                                 Kategorija 2</t>
  </si>
  <si>
    <t>Grčka</t>
  </si>
  <si>
    <t>EKUPI d.o.o.</t>
  </si>
  <si>
    <t>4241 Knjige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</si>
</sst>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16">
    <xf numFmtId="0" fontId="0" fillId="0" borderId="0" xfId="0"/>
    <xf numFmtId="0" fontId="5" fillId="2" borderId="1" xfId="1" applyBorder="1"/>
    <xf numFmtId="0" fontId="5" fillId="2" borderId="2" xfId="1" applyBorder="1"/>
    <xf numFmtId="0" fontId="4" fillId="2" borderId="2" xfId="1" applyFont="1" applyBorder="1"/>
    <xf numFmtId="2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NumberFormat="1" applyAlignment="1">
      <alignment horizontal="right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0" fontId="1" fillId="0" borderId="0" xfId="0" applyFont="1"/>
    <xf numFmtId="2" fontId="1" fillId="0" borderId="0" xfId="0" applyNumberFormat="1" applyFont="1"/>
    <xf numFmtId="0" fontId="1" fillId="2" borderId="2" xfId="1" applyFont="1" applyBorder="1"/>
    <xf numFmtId="4" fontId="0" fillId="0" borderId="0" xfId="0" applyNumberFormat="1" applyAlignment="1">
      <alignment horizontal="right" vertical="center"/>
    </xf>
  </cellXfs>
  <cellStyles count="2">
    <cellStyle name="20% - Isticanje1" xfId="1" builtinId="30"/>
    <cellStyle name="Normalno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7652DE-DBBB-4248-86E1-0C650BADE617}" name="Tablica1" displayName="Tablica1" ref="A4:E29" totalsRowCount="1">
  <autoFilter ref="A4:E28" xr:uid="{E27652DE-DBBB-4248-86E1-0C650BADE617}"/>
  <sortState xmlns:xlrd2="http://schemas.microsoft.com/office/spreadsheetml/2017/richdata2" ref="A5:E27">
    <sortCondition ref="A5:A27"/>
  </sortState>
  <tableColumns count="5">
    <tableColumn id="1" xr3:uid="{DF928D6B-1B94-4CAE-A565-653076135A6B}" name="NAZIV PRIMATELJA SREDSTAVA" totalsRowDxfId="3"/>
    <tableColumn id="2" xr3:uid="{F2E4CB61-D223-405D-BFDA-0B3CE778FF64}" name="OIB PRIMATELJA SREDSTAVA" totalsRowDxfId="2"/>
    <tableColumn id="3" xr3:uid="{AF86380F-90A9-4311-B806-DD97FB7DC7F3}" name="SJEDIŠTE PRIMATELJA" totalsRowDxfId="1"/>
    <tableColumn id="4" xr3:uid="{633A870F-4CB5-48DA-9DAD-AD6013568178}" name="UKUPAN IZNOS ISPLATE" totalsRowFunction="custom" totalsRowDxfId="0">
      <totalsRowFormula>SUM(D5:D28)</totalsRowFormula>
    </tableColumn>
    <tableColumn id="5" xr3:uid="{31FB1DCE-5AA3-4E18-8FF9-AC393D85F125}" name="VRSTA RASHODA/IZDATKA" totalsRowLabel="UKUPN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360B1D4-8304-4B4A-84AE-257AEF00D225}" name="Tablica2" displayName="Tablica2" ref="A3:B12" totalsRowCount="1">
  <autoFilter ref="A3:B11" xr:uid="{4360B1D4-8304-4B4A-84AE-257AEF00D225}"/>
  <tableColumns count="2">
    <tableColumn id="1" xr3:uid="{A036F573-6321-477C-9CD9-2A8C7C18864F}" name="UKUPAN IZNOS ZBIRNE ISPLATE" totalsRowFunction="custom" dataDxfId="4">
      <totalsRowFormula>SUM(A4:A11)</totalsRowFormula>
    </tableColumn>
    <tableColumn id="2" xr3:uid="{8E059294-5CCF-43C3-A982-897515B2BBCB}" name="VRSTA RASHODA/IZDATKA" totalsRowLabel="UKUP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tabSelected="1" workbookViewId="0">
      <selection activeCell="B17" sqref="B17"/>
    </sheetView>
  </sheetViews>
  <sheetFormatPr defaultRowHeight="15" x14ac:dyDescent="0.25"/>
  <cols>
    <col min="1" max="1" width="49.140625" customWidth="1"/>
    <col min="2" max="2" width="30.140625" customWidth="1"/>
    <col min="3" max="3" width="44.140625" customWidth="1"/>
    <col min="4" max="4" width="23.85546875" customWidth="1"/>
    <col min="5" max="5" width="58.5703125" customWidth="1"/>
    <col min="6" max="7" width="8.85546875" customWidth="1"/>
  </cols>
  <sheetData>
    <row r="1" spans="1:5" ht="15.75" thickBot="1" x14ac:dyDescent="0.3">
      <c r="A1" s="1" t="s">
        <v>0</v>
      </c>
      <c r="B1" s="2"/>
      <c r="C1" s="3"/>
      <c r="D1" s="2"/>
      <c r="E1" s="14" t="s">
        <v>52</v>
      </c>
    </row>
    <row r="4" spans="1:5" x14ac:dyDescent="0.25">
      <c r="A4" t="s">
        <v>1</v>
      </c>
      <c r="B4" t="s">
        <v>2</v>
      </c>
      <c r="C4" t="s">
        <v>3</v>
      </c>
      <c r="D4" t="s">
        <v>4</v>
      </c>
      <c r="E4" t="s">
        <v>5</v>
      </c>
    </row>
    <row r="5" spans="1:5" x14ac:dyDescent="0.25">
      <c r="A5" t="s">
        <v>49</v>
      </c>
      <c r="B5" s="9">
        <v>71642207963</v>
      </c>
      <c r="C5" t="s">
        <v>24</v>
      </c>
      <c r="D5" s="4">
        <f>35.8</f>
        <v>35.799999999999997</v>
      </c>
      <c r="E5" t="s">
        <v>27</v>
      </c>
    </row>
    <row r="6" spans="1:5" x14ac:dyDescent="0.25">
      <c r="A6" t="s">
        <v>43</v>
      </c>
      <c r="B6" s="9">
        <v>96798321108</v>
      </c>
      <c r="C6" t="s">
        <v>24</v>
      </c>
      <c r="D6" s="4">
        <v>100</v>
      </c>
      <c r="E6" t="s">
        <v>29</v>
      </c>
    </row>
    <row r="7" spans="1:5" x14ac:dyDescent="0.25">
      <c r="A7" t="s">
        <v>41</v>
      </c>
      <c r="B7" s="9">
        <v>44845612948</v>
      </c>
      <c r="C7" t="s">
        <v>24</v>
      </c>
      <c r="D7" s="4">
        <f>14.6+28.8</f>
        <v>43.4</v>
      </c>
      <c r="E7" t="s">
        <v>6</v>
      </c>
    </row>
    <row r="8" spans="1:5" x14ac:dyDescent="0.25">
      <c r="A8" t="s">
        <v>51</v>
      </c>
      <c r="B8" s="9">
        <v>89516372197</v>
      </c>
      <c r="C8" t="s">
        <v>24</v>
      </c>
      <c r="D8" s="4">
        <v>73.959999999999994</v>
      </c>
      <c r="E8" t="s">
        <v>6</v>
      </c>
    </row>
    <row r="9" spans="1:5" x14ac:dyDescent="0.25">
      <c r="A9" t="s">
        <v>31</v>
      </c>
      <c r="B9" s="9">
        <v>60174672203</v>
      </c>
      <c r="C9" t="s">
        <v>24</v>
      </c>
      <c r="D9" s="4">
        <v>227.3</v>
      </c>
      <c r="E9" t="s">
        <v>38</v>
      </c>
    </row>
    <row r="10" spans="1:5" x14ac:dyDescent="0.25">
      <c r="A10" t="s">
        <v>33</v>
      </c>
      <c r="B10" s="10"/>
      <c r="C10" t="s">
        <v>54</v>
      </c>
      <c r="D10" s="4">
        <v>480</v>
      </c>
      <c r="E10" s="11" t="s">
        <v>30</v>
      </c>
    </row>
    <row r="11" spans="1:5" x14ac:dyDescent="0.25">
      <c r="A11" t="s">
        <v>23</v>
      </c>
      <c r="B11" s="9">
        <v>61781931283</v>
      </c>
      <c r="C11" t="s">
        <v>24</v>
      </c>
      <c r="D11">
        <v>119.5</v>
      </c>
      <c r="E11" t="s">
        <v>6</v>
      </c>
    </row>
    <row r="12" spans="1:5" x14ac:dyDescent="0.25">
      <c r="A12" t="s">
        <v>12</v>
      </c>
      <c r="B12" s="9">
        <v>23057039320</v>
      </c>
      <c r="C12" t="s">
        <v>24</v>
      </c>
      <c r="D12" s="4">
        <v>57.12</v>
      </c>
      <c r="E12" t="s">
        <v>17</v>
      </c>
    </row>
    <row r="13" spans="1:5" x14ac:dyDescent="0.25">
      <c r="A13" t="s">
        <v>40</v>
      </c>
      <c r="B13" s="9">
        <v>30513194761</v>
      </c>
      <c r="C13" t="s">
        <v>24</v>
      </c>
      <c r="D13" s="4">
        <v>48</v>
      </c>
      <c r="E13" t="s">
        <v>29</v>
      </c>
    </row>
    <row r="14" spans="1:5" x14ac:dyDescent="0.25">
      <c r="A14" t="s">
        <v>55</v>
      </c>
      <c r="B14" s="9">
        <v>67567085531</v>
      </c>
      <c r="C14" t="s">
        <v>24</v>
      </c>
      <c r="D14" s="4">
        <f>1811.16+1523.97+21496.02</f>
        <v>24831.15</v>
      </c>
      <c r="E14" t="s">
        <v>56</v>
      </c>
    </row>
    <row r="15" spans="1:5" x14ac:dyDescent="0.25">
      <c r="A15" t="s">
        <v>36</v>
      </c>
      <c r="B15" s="9">
        <v>94476328670</v>
      </c>
      <c r="C15" t="s">
        <v>24</v>
      </c>
      <c r="D15">
        <v>45</v>
      </c>
      <c r="E15" t="s">
        <v>38</v>
      </c>
    </row>
    <row r="16" spans="1:5" x14ac:dyDescent="0.25">
      <c r="A16" t="s">
        <v>48</v>
      </c>
      <c r="B16" s="9">
        <v>79423686094</v>
      </c>
      <c r="C16" t="s">
        <v>24</v>
      </c>
      <c r="D16">
        <f>1.65+32.5+6.06</f>
        <v>40.21</v>
      </c>
      <c r="E16" t="s">
        <v>6</v>
      </c>
    </row>
    <row r="17" spans="1:5" x14ac:dyDescent="0.25">
      <c r="A17" t="s">
        <v>34</v>
      </c>
      <c r="B17" s="6"/>
      <c r="C17" t="s">
        <v>54</v>
      </c>
      <c r="D17" s="4">
        <v>150</v>
      </c>
      <c r="E17" t="s">
        <v>19</v>
      </c>
    </row>
    <row r="18" spans="1:5" x14ac:dyDescent="0.25">
      <c r="A18" t="s">
        <v>21</v>
      </c>
      <c r="B18" s="5">
        <v>90591998649</v>
      </c>
      <c r="C18" t="s">
        <v>24</v>
      </c>
      <c r="D18">
        <f>6.4+9.43</f>
        <v>15.83</v>
      </c>
      <c r="E18" t="s">
        <v>22</v>
      </c>
    </row>
    <row r="19" spans="1:5" x14ac:dyDescent="0.25">
      <c r="A19" t="s">
        <v>32</v>
      </c>
      <c r="B19" s="5">
        <v>59964152545</v>
      </c>
      <c r="C19" t="s">
        <v>24</v>
      </c>
      <c r="D19">
        <v>51.35</v>
      </c>
      <c r="E19" t="s">
        <v>6</v>
      </c>
    </row>
    <row r="20" spans="1:5" x14ac:dyDescent="0.25">
      <c r="A20" t="s">
        <v>26</v>
      </c>
      <c r="B20" s="5">
        <v>84698789700</v>
      </c>
      <c r="C20" t="s">
        <v>24</v>
      </c>
      <c r="D20">
        <v>14.3</v>
      </c>
      <c r="E20" t="s">
        <v>6</v>
      </c>
    </row>
    <row r="21" spans="1:5" x14ac:dyDescent="0.25">
      <c r="A21" t="s">
        <v>37</v>
      </c>
      <c r="B21" s="5">
        <v>643859701</v>
      </c>
      <c r="C21" t="s">
        <v>24</v>
      </c>
      <c r="D21">
        <v>201.56</v>
      </c>
      <c r="E21" t="s">
        <v>6</v>
      </c>
    </row>
    <row r="22" spans="1:5" x14ac:dyDescent="0.25">
      <c r="A22" t="s">
        <v>50</v>
      </c>
      <c r="B22" s="5">
        <v>53848806583</v>
      </c>
      <c r="C22" t="s">
        <v>24</v>
      </c>
      <c r="D22" s="4">
        <v>14</v>
      </c>
      <c r="E22" t="s">
        <v>6</v>
      </c>
    </row>
    <row r="23" spans="1:5" x14ac:dyDescent="0.25">
      <c r="A23" t="s">
        <v>42</v>
      </c>
      <c r="B23" s="5">
        <v>4402117922</v>
      </c>
      <c r="C23" t="s">
        <v>24</v>
      </c>
      <c r="D23" s="4">
        <f>23.24+12.41+2.5+8.33</f>
        <v>46.48</v>
      </c>
      <c r="E23" t="s">
        <v>7</v>
      </c>
    </row>
    <row r="24" spans="1:5" ht="17.100000000000001" customHeight="1" x14ac:dyDescent="0.25">
      <c r="A24" t="s">
        <v>39</v>
      </c>
      <c r="B24" s="5">
        <v>1110682049</v>
      </c>
      <c r="C24" t="s">
        <v>24</v>
      </c>
      <c r="D24" s="4">
        <v>50</v>
      </c>
      <c r="E24" t="s">
        <v>6</v>
      </c>
    </row>
    <row r="25" spans="1:5" x14ac:dyDescent="0.25">
      <c r="A25" t="s">
        <v>47</v>
      </c>
      <c r="B25" s="5">
        <v>25878895282</v>
      </c>
      <c r="C25" t="s">
        <v>24</v>
      </c>
      <c r="D25" s="4">
        <v>14.54</v>
      </c>
      <c r="E25" t="s">
        <v>6</v>
      </c>
    </row>
    <row r="26" spans="1:5" x14ac:dyDescent="0.25">
      <c r="A26" t="s">
        <v>35</v>
      </c>
      <c r="B26" s="5">
        <v>62567352489</v>
      </c>
      <c r="C26" t="s">
        <v>24</v>
      </c>
      <c r="D26" s="4">
        <v>2000</v>
      </c>
      <c r="E26" t="s">
        <v>28</v>
      </c>
    </row>
    <row r="27" spans="1:5" x14ac:dyDescent="0.25">
      <c r="A27" t="s">
        <v>44</v>
      </c>
      <c r="B27" s="5">
        <v>99168717832</v>
      </c>
      <c r="C27" t="s">
        <v>45</v>
      </c>
      <c r="D27" s="4">
        <v>2.6</v>
      </c>
      <c r="E27" t="s">
        <v>6</v>
      </c>
    </row>
    <row r="28" spans="1:5" x14ac:dyDescent="0.25">
      <c r="A28" t="s">
        <v>46</v>
      </c>
      <c r="B28" s="5">
        <v>635590020</v>
      </c>
      <c r="C28" t="s">
        <v>25</v>
      </c>
      <c r="D28">
        <f>6+5.5</f>
        <v>11.5</v>
      </c>
      <c r="E28" t="s">
        <v>6</v>
      </c>
    </row>
    <row r="29" spans="1:5" x14ac:dyDescent="0.25">
      <c r="A29" s="12"/>
      <c r="B29" s="12"/>
      <c r="C29" s="12"/>
      <c r="D29" s="13">
        <f>SUM(D5:D28)</f>
        <v>28673.600000000002</v>
      </c>
      <c r="E29" t="s">
        <v>15</v>
      </c>
    </row>
  </sheetData>
  <phoneticPr fontId="6" type="noConversion"/>
  <pageMargins left="0.70866141732283472" right="0.70866141732283472" top="0.74803149606299213" bottom="0.74803149606299213" header="0.31496062992125984" footer="0.31496062992125984"/>
  <pageSetup scale="63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BA732-2B08-4314-AA89-E2BA7A6166C8}">
  <dimension ref="A1:B12"/>
  <sheetViews>
    <sheetView workbookViewId="0">
      <selection activeCell="A8" sqref="A8"/>
    </sheetView>
  </sheetViews>
  <sheetFormatPr defaultRowHeight="15" x14ac:dyDescent="0.25"/>
  <cols>
    <col min="1" max="1" width="51.140625" customWidth="1"/>
    <col min="2" max="2" width="55.5703125" customWidth="1"/>
  </cols>
  <sheetData>
    <row r="1" spans="1:2" x14ac:dyDescent="0.25">
      <c r="A1" t="s">
        <v>8</v>
      </c>
      <c r="B1" t="s">
        <v>53</v>
      </c>
    </row>
    <row r="3" spans="1:2" x14ac:dyDescent="0.25">
      <c r="A3" s="7" t="s">
        <v>9</v>
      </c>
      <c r="B3" t="s">
        <v>5</v>
      </c>
    </row>
    <row r="4" spans="1:2" x14ac:dyDescent="0.25">
      <c r="A4" s="15">
        <v>170828.98</v>
      </c>
      <c r="B4" t="s">
        <v>10</v>
      </c>
    </row>
    <row r="5" spans="1:2" x14ac:dyDescent="0.25">
      <c r="A5" s="8">
        <f>939.2+1045.83</f>
        <v>1985.03</v>
      </c>
      <c r="B5" t="s">
        <v>14</v>
      </c>
    </row>
    <row r="6" spans="1:2" x14ac:dyDescent="0.25">
      <c r="A6" s="8">
        <f>3253.34+283.98</f>
        <v>3537.32</v>
      </c>
      <c r="B6" t="s">
        <v>20</v>
      </c>
    </row>
    <row r="7" spans="1:2" x14ac:dyDescent="0.25">
      <c r="A7" s="7">
        <v>28186.77</v>
      </c>
      <c r="B7" t="s">
        <v>11</v>
      </c>
    </row>
    <row r="8" spans="1:2" x14ac:dyDescent="0.25">
      <c r="A8" s="7"/>
      <c r="B8" t="s">
        <v>18</v>
      </c>
    </row>
    <row r="9" spans="1:2" x14ac:dyDescent="0.25">
      <c r="A9" s="8">
        <f>4135+1281.8</f>
        <v>5416.8</v>
      </c>
      <c r="B9" t="s">
        <v>19</v>
      </c>
    </row>
    <row r="10" spans="1:2" x14ac:dyDescent="0.25">
      <c r="A10" s="7"/>
      <c r="B10" t="s">
        <v>13</v>
      </c>
    </row>
    <row r="11" spans="1:2" x14ac:dyDescent="0.25">
      <c r="A11">
        <f>1421.01+2175.68+159.96</f>
        <v>3756.6499999999996</v>
      </c>
      <c r="B11" t="s">
        <v>16</v>
      </c>
    </row>
    <row r="12" spans="1:2" x14ac:dyDescent="0.25">
      <c r="A12">
        <f>SUM(A4:A11)</f>
        <v>213711.55</v>
      </c>
      <c r="B12" t="s">
        <v>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skola2</cp:lastModifiedBy>
  <cp:lastPrinted>2024-03-11T08:02:35Z</cp:lastPrinted>
  <dcterms:created xsi:type="dcterms:W3CDTF">2015-06-05T18:19:34Z</dcterms:created>
  <dcterms:modified xsi:type="dcterms:W3CDTF">2025-04-09T10:11:40Z</dcterms:modified>
</cp:coreProperties>
</file>